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0835" windowHeight="8985"/>
  </bookViews>
  <sheets>
    <sheet name="Realisasi 2019" sheetId="1" r:id="rId1"/>
  </sheets>
  <externalReferences>
    <externalReference r:id="rId2"/>
  </externalReferences>
  <definedNames>
    <definedName name="_xlnm.Print_Area" localSheetId="0">'Realisasi 2019'!$D$4:$I$78</definedName>
  </definedNames>
  <calcPr calcId="144525"/>
</workbook>
</file>

<file path=xl/calcChain.xml><?xml version="1.0" encoding="utf-8"?>
<calcChain xmlns="http://schemas.openxmlformats.org/spreadsheetml/2006/main">
  <c r="I78" i="1" l="1"/>
  <c r="H78" i="1"/>
  <c r="G78" i="1"/>
  <c r="I76" i="1"/>
  <c r="H76" i="1"/>
  <c r="G76" i="1"/>
  <c r="I68" i="1"/>
  <c r="H68" i="1"/>
  <c r="G68" i="1"/>
  <c r="I66" i="1"/>
  <c r="H66" i="1"/>
  <c r="G66" i="1"/>
  <c r="I64" i="1"/>
  <c r="H64" i="1"/>
  <c r="G64" i="1"/>
  <c r="I34" i="1"/>
  <c r="I32" i="1" s="1"/>
  <c r="H34" i="1"/>
  <c r="G34" i="1"/>
  <c r="G32" i="1" s="1"/>
  <c r="H32" i="1"/>
  <c r="I24" i="1"/>
  <c r="H24" i="1"/>
  <c r="G24" i="1"/>
  <c r="I17" i="1"/>
  <c r="H17" i="1"/>
  <c r="G17" i="1"/>
  <c r="I11" i="1"/>
  <c r="H11" i="1"/>
  <c r="G11" i="1"/>
</calcChain>
</file>

<file path=xl/sharedStrings.xml><?xml version="1.0" encoding="utf-8"?>
<sst xmlns="http://schemas.openxmlformats.org/spreadsheetml/2006/main" count="132" uniqueCount="121">
  <si>
    <t>NO</t>
  </si>
  <si>
    <t>URAIAN</t>
  </si>
  <si>
    <t>4.</t>
  </si>
  <si>
    <t>PENDAPATAN</t>
  </si>
  <si>
    <t>4.1.</t>
  </si>
  <si>
    <t>PENDAPATAN ASLI DAERAH</t>
  </si>
  <si>
    <t>4.1.1.</t>
  </si>
  <si>
    <t>Pendapatan Pajak Daerah</t>
  </si>
  <si>
    <t>4.1.2.</t>
  </si>
  <si>
    <t>Pendapatan Retribusi Daerah</t>
  </si>
  <si>
    <t>4.1.3.</t>
  </si>
  <si>
    <t>Pendapatan Hasil Pengelolaan Kekayaan Daerah yang Dipisahkan</t>
  </si>
  <si>
    <t>4.1.4.</t>
  </si>
  <si>
    <t>Lain-lain PAD yang Sah</t>
  </si>
  <si>
    <t>4.2.</t>
  </si>
  <si>
    <t>DANA PERIMBANGAN</t>
  </si>
  <si>
    <t>4.2.1.</t>
  </si>
  <si>
    <t>Dana Bagi Hasil Pajak/Bagi Hasil Bukan Pajak</t>
  </si>
  <si>
    <t>4.2.1.01.</t>
  </si>
  <si>
    <t>Bagi Hasil Pajak</t>
  </si>
  <si>
    <t>4.2.1.02.</t>
  </si>
  <si>
    <t>Bagi Hasil Bukan Pajak/Sumber Daya Alam</t>
  </si>
  <si>
    <t>4.2.2.</t>
  </si>
  <si>
    <t>Dana Alokasi Umum (DAU)</t>
  </si>
  <si>
    <t>4.2.3.</t>
  </si>
  <si>
    <t>Dana Alokasi Khusus (DAK)</t>
  </si>
  <si>
    <t>4.3</t>
  </si>
  <si>
    <t>LAIN-LAIN PENDAPATAN YANG SAH</t>
  </si>
  <si>
    <t>4.3.1.</t>
  </si>
  <si>
    <t>Pendapatan Hibah</t>
  </si>
  <si>
    <t>-</t>
  </si>
  <si>
    <t>4.3.1.01.</t>
  </si>
  <si>
    <t>Pendapatan Hibah dari Pemerintah</t>
  </si>
  <si>
    <t>4.3.1.02.</t>
  </si>
  <si>
    <t>Pendapatan Hibah dari Pemerintah Daerah Lainnya</t>
  </si>
  <si>
    <t>4.3.3</t>
  </si>
  <si>
    <t>Dana Bagi Hasil Pajak dari Provinsi dan Pemerintah Daerah Lainnya</t>
  </si>
  <si>
    <t>4.3.4</t>
  </si>
  <si>
    <t>Dana Penyesuaian Otonomi Daerah</t>
  </si>
  <si>
    <t>4.3.5</t>
  </si>
  <si>
    <t>Bantuan Keuangan</t>
  </si>
  <si>
    <t>5.</t>
  </si>
  <si>
    <t>BELANJA</t>
  </si>
  <si>
    <t>5.1.</t>
  </si>
  <si>
    <t>BELANJA TIDAK LANGSUNG</t>
  </si>
  <si>
    <t>5.1.1.</t>
  </si>
  <si>
    <t>Belanja Pegawai</t>
  </si>
  <si>
    <t>5.1.4.</t>
  </si>
  <si>
    <t>Belanja Hibah</t>
  </si>
  <si>
    <t>5.1.5.</t>
  </si>
  <si>
    <t>Bantuan Sosial</t>
  </si>
  <si>
    <t>5.1.7.</t>
  </si>
  <si>
    <t>Belanja Bantuan Keuangan Kepada Provinsi/Kabupaten/Kota, Pemerintah Desa dan Partai Politik</t>
  </si>
  <si>
    <t>5.1.8.</t>
  </si>
  <si>
    <t>Belanja Tidak Terduga</t>
  </si>
  <si>
    <t>5.2</t>
  </si>
  <si>
    <t>BELANJA LANGSUNG</t>
  </si>
  <si>
    <t>5.2.2.</t>
  </si>
  <si>
    <t>Belanja Barang dan Jasa</t>
  </si>
  <si>
    <t>5.2.2.01</t>
  </si>
  <si>
    <t>Belanja Bahan Pakai Habis</t>
  </si>
  <si>
    <t>5.2.2.22.</t>
  </si>
  <si>
    <t>Belanja Beasiswa Pendidikan PNS/Tugas Belajar S2</t>
  </si>
  <si>
    <t>5.2.2.23.</t>
  </si>
  <si>
    <t>Belanja kursus, pelatihan, sosialisasi dan bimbingan teknis PNS</t>
  </si>
  <si>
    <t>5.2.2.25.</t>
  </si>
  <si>
    <t>Belanja Honorarium Non PNS</t>
  </si>
  <si>
    <t>5.2.2.30.</t>
  </si>
  <si>
    <t>Belanja Barang dan Jasa BLUD RSUD</t>
  </si>
  <si>
    <t>5.3</t>
  </si>
  <si>
    <t>Belanja Modal</t>
  </si>
  <si>
    <t>5.2.3.16.</t>
  </si>
  <si>
    <t>Belanja Modal Pengadaan alat-Alat Bantu</t>
  </si>
  <si>
    <t>5.2.3.34.</t>
  </si>
  <si>
    <t>Belanja Modal Pengadaan Alat Kedokteran</t>
  </si>
  <si>
    <t>5.2.3.50.</t>
  </si>
  <si>
    <t>Belanja Modal Pengadaan Bangunan Gedung Tempat Tinggal</t>
  </si>
  <si>
    <t>5.2.3.60.</t>
  </si>
  <si>
    <t>Belanja Modal Pengadaan Jalan Kabupaten/Kota, Desa dan Khusus</t>
  </si>
  <si>
    <t>5.2.3.61.</t>
  </si>
  <si>
    <t>Belanja Modal Pengadaan Jembatan Kabupaten/Kota, Desa dan Khusus</t>
  </si>
  <si>
    <t>5.2.3.62.</t>
  </si>
  <si>
    <t>Belanja Modal Pengadaan Air Irigasi</t>
  </si>
  <si>
    <t>5.2.3.65.</t>
  </si>
  <si>
    <t>Belanja modal Pengadaan Bangunan Pengaman Sungai dan Penanggulangan Bencana Alam</t>
  </si>
  <si>
    <t>5.2.3.67.</t>
  </si>
  <si>
    <t>Belanja modal Pengadaan Bangunan Air Bersih/Baku</t>
  </si>
  <si>
    <t>5.2.3.70.</t>
  </si>
  <si>
    <t>Belanja modal Pengadaan Instalasi Air Minum Bersih</t>
  </si>
  <si>
    <t>5.2.3.75.</t>
  </si>
  <si>
    <t>Belanja modal Pengadaan Instalasi Gardu Listrik</t>
  </si>
  <si>
    <t>5.2.3.80.</t>
  </si>
  <si>
    <t>Belanja modal Pengadaan Jaringan Listrik</t>
  </si>
  <si>
    <t>5.2.3.83.</t>
  </si>
  <si>
    <t>Belanja Modal Pengadaan Buku</t>
  </si>
  <si>
    <t>5.2.3.86.</t>
  </si>
  <si>
    <t>Belanja Modal Pengadaan Barang Bercorak Kebudayaan</t>
  </si>
  <si>
    <t>5.2.3.90.</t>
  </si>
  <si>
    <t>Belanja Modal Pada BLUD RSUD</t>
  </si>
  <si>
    <t>5.Z</t>
  </si>
  <si>
    <t>SURPLUS/ DEFISIT</t>
  </si>
  <si>
    <t>6.</t>
  </si>
  <si>
    <t>PEMBIAYAAN</t>
  </si>
  <si>
    <t>6.1.</t>
  </si>
  <si>
    <t>PENERIMAAN PEMBIAYAAN</t>
  </si>
  <si>
    <t>6.1.1.</t>
  </si>
  <si>
    <t>Penggunaan SiLPA</t>
  </si>
  <si>
    <t>6.1.1.01</t>
  </si>
  <si>
    <t>Penggunaan SiLPA tahun sebelumnya</t>
  </si>
  <si>
    <t>6.2.</t>
  </si>
  <si>
    <t>PENGELUARAN PEMBIAYAAN</t>
  </si>
  <si>
    <t>6.2.2.</t>
  </si>
  <si>
    <t>Penyertaan Modal/Investasi Pemerintah Daerah</t>
  </si>
  <si>
    <t xml:space="preserve"> - </t>
  </si>
  <si>
    <t>6.2.2.02</t>
  </si>
  <si>
    <t>Penyertaan Modal pada BUMD</t>
  </si>
  <si>
    <t>6.Z</t>
  </si>
  <si>
    <t>PEMBIAYAAN NETTO</t>
  </si>
  <si>
    <t>6.Z.Z.</t>
  </si>
  <si>
    <t>SISA LEBIH PEMBIAYAAN ANGGARAN (SILPA)</t>
  </si>
  <si>
    <t>Realisasi Pendapatan, Belanja dan Pembiayaan Kabupaten Sekadau Tahun 2017-2019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</si>
</sst>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p&quot;#,##0.00_);[Red]\(&quot;Rp&quot;#,##0.00\)"/>
    <numFmt numFmtId="42" formatCode="_(&quot;Rp&quot;* #,##0_);_(&quot;Rp&quot;* \(#,##0\);_(&quot;Rp&quot;* &quot;-&quot;_);_(@_)"/>
    <numFmt numFmtId="164" formatCode="&quot;Rp&quot;#,##0.00"/>
    <numFmt numFmtId="165" formatCode="&quot;Rp&quot;#,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8" fontId="5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8" fontId="5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8" fontId="6" fillId="0" borderId="2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 wrapText="1"/>
    </xf>
    <xf numFmtId="0" fontId="6" fillId="0" borderId="2" xfId="0" quotePrefix="1" applyFont="1" applyBorder="1" applyAlignment="1">
      <alignment vertical="center" wrapText="1"/>
    </xf>
    <xf numFmtId="8" fontId="6" fillId="0" borderId="2" xfId="0" quotePrefix="1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2" xfId="1" applyNumberFormat="1" applyFont="1" applyBorder="1" applyAlignment="1">
      <alignment vertical="center" wrapText="1"/>
    </xf>
    <xf numFmtId="165" fontId="6" fillId="0" borderId="2" xfId="1" quotePrefix="1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vertical="center" wrapText="1"/>
    </xf>
    <xf numFmtId="165" fontId="4" fillId="0" borderId="2" xfId="0" applyNumberFormat="1" applyFont="1" applyBorder="1" applyAlignment="1">
      <alignment vertical="center" wrapText="1"/>
    </xf>
    <xf numFmtId="165" fontId="4" fillId="0" borderId="2" xfId="0" quotePrefix="1" applyNumberFormat="1" applyFont="1" applyBorder="1" applyAlignment="1">
      <alignment horizontal="center" vertical="center" wrapText="1"/>
    </xf>
    <xf numFmtId="165" fontId="6" fillId="0" borderId="2" xfId="0" quotePrefix="1" applyNumberFormat="1" applyFont="1" applyBorder="1" applyAlignment="1">
      <alignment vertical="center" wrapText="1"/>
    </xf>
    <xf numFmtId="2" fontId="3" fillId="0" borderId="2" xfId="0" quotePrefix="1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2" xfId="2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Currency [0]" xfId="1" builtinId="7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33333333334E-2"/>
          <c:y val="0.12037037037037036"/>
          <c:w val="0.87693000874890636"/>
          <c:h val="0.77780912802566349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diamond"/>
            <c:size val="9"/>
            <c:spPr>
              <a:solidFill>
                <a:schemeClr val="accent2"/>
              </a:solidFill>
              <a:ln>
                <a:solidFill>
                  <a:schemeClr val="accent4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5555555555555552E-2"/>
                  <c:y val="6.48148148148148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944466316710411"/>
                  <c:y val="4.62926509186351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6666666666666666E-2"/>
                  <c:y val="5.0925925925925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1">
                    <a:latin typeface="Segoe UI Light" pitchFamily="34" charset="0"/>
                  </a:defRPr>
                </a:pPr>
                <a:endParaRPr lang="id-ID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'Realisasi 2019'!$G$7:$I$8</c:f>
              <c:strCache>
                <c:ptCount val="3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</c:strCache>
            </c:strRef>
          </c:cat>
          <c:val>
            <c:numRef>
              <c:f>'Realisasi 2019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dLblPos val="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994880"/>
        <c:axId val="132526848"/>
      </c:lineChart>
      <c:catAx>
        <c:axId val="12599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Segoe UI Light" pitchFamily="34" charset="0"/>
              </a:defRPr>
            </a:pPr>
            <a:endParaRPr lang="id-ID"/>
          </a:p>
        </c:txPr>
        <c:crossAx val="132526848"/>
        <c:crosses val="autoZero"/>
        <c:auto val="1"/>
        <c:lblAlgn val="ctr"/>
        <c:lblOffset val="100"/>
        <c:noMultiLvlLbl val="0"/>
      </c:catAx>
      <c:valAx>
        <c:axId val="1325268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5994880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10</xdr:row>
      <xdr:rowOff>254794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.%20SURYATININGSIH_2021/BUKU%20PROFIL%20KAB%20SEKADAU%20TAHUN%202020/Format%20Data%20Tahun%202020/Format%20Data/Badan%20Pengelolaan%20Keuangan%20dan%20Aset%20Daer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isasi"/>
      <sheetName val="Realisasi 2019"/>
      <sheetName val="Realisasi 2019 (2)"/>
      <sheetName val="Sheet1"/>
    </sheetNames>
    <sheetDataSet>
      <sheetData sheetId="0"/>
      <sheetData sheetId="1"/>
      <sheetData sheetId="2">
        <row r="6">
          <cell r="G6">
            <v>2017</v>
          </cell>
          <cell r="H6">
            <v>2018</v>
          </cell>
          <cell r="I6">
            <v>2019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D3:I78"/>
  <sheetViews>
    <sheetView tabSelected="1" view="pageBreakPreview" zoomScale="70" zoomScaleNormal="100" zoomScaleSheetLayoutView="70" workbookViewId="0">
      <selection activeCell="E11" sqref="E11"/>
    </sheetView>
  </sheetViews>
  <sheetFormatPr defaultRowHeight="15" x14ac:dyDescent="0.25"/>
  <cols>
    <col min="4" max="4" width="9.28515625" bestFit="1" customWidth="1"/>
    <col min="5" max="5" width="20" customWidth="1"/>
    <col min="6" max="6" width="41.140625" customWidth="1"/>
    <col min="7" max="7" width="34.140625" customWidth="1"/>
    <col min="8" max="8" width="28.7109375" customWidth="1"/>
    <col min="9" max="9" width="30.140625" customWidth="1"/>
  </cols>
  <sheetData>
    <row r="3" spans="4:9" ht="15" customHeight="1" x14ac:dyDescent="0.25">
      <c r="D3" s="1"/>
      <c r="E3" s="1"/>
      <c r="F3" s="1"/>
      <c r="G3" s="1"/>
      <c r="H3" s="1"/>
      <c r="I3" s="1"/>
    </row>
    <row r="4" spans="4:9" s="3" customFormat="1" ht="15" customHeight="1" x14ac:dyDescent="0.2">
      <c r="D4" s="2" t="s">
        <v>120</v>
      </c>
      <c r="E4" s="2"/>
      <c r="F4" s="2"/>
      <c r="G4" s="2"/>
      <c r="H4" s="2"/>
      <c r="I4" s="2"/>
    </row>
    <row r="5" spans="4:9" s="3" customFormat="1" ht="15.75" thickBot="1" x14ac:dyDescent="0.25">
      <c r="D5" s="4"/>
      <c r="E5" s="4"/>
      <c r="F5" s="4"/>
      <c r="G5" s="4"/>
      <c r="H5" s="4"/>
      <c r="I5" s="4"/>
    </row>
    <row r="6" spans="4:9" s="3" customFormat="1" ht="16.5" thickBot="1" x14ac:dyDescent="0.25">
      <c r="D6" s="41"/>
      <c r="E6" s="42"/>
      <c r="F6" s="41"/>
      <c r="G6" s="41"/>
      <c r="H6" s="41"/>
      <c r="I6" s="42"/>
    </row>
    <row r="7" spans="4:9" s="3" customFormat="1" ht="16.5" customHeight="1" thickBot="1" x14ac:dyDescent="0.25">
      <c r="D7" s="5" t="s">
        <v>0</v>
      </c>
      <c r="E7" s="6" t="s">
        <v>0</v>
      </c>
      <c r="F7" s="7" t="s">
        <v>1</v>
      </c>
      <c r="G7" s="5">
        <v>2017</v>
      </c>
      <c r="H7" s="5">
        <v>2018</v>
      </c>
      <c r="I7" s="8">
        <v>2019</v>
      </c>
    </row>
    <row r="8" spans="4:9" s="3" customFormat="1" ht="16.5" customHeight="1" thickBot="1" x14ac:dyDescent="0.25">
      <c r="D8" s="5"/>
      <c r="E8" s="9"/>
      <c r="F8" s="7"/>
      <c r="G8" s="5"/>
      <c r="H8" s="5"/>
      <c r="I8" s="10"/>
    </row>
    <row r="9" spans="4:9" s="3" customFormat="1" ht="16.5" thickBot="1" x14ac:dyDescent="0.25">
      <c r="D9" s="11">
        <v>1</v>
      </c>
      <c r="E9" s="11">
        <v>1</v>
      </c>
      <c r="F9" s="11">
        <v>2</v>
      </c>
      <c r="G9" s="11">
        <v>6</v>
      </c>
      <c r="H9" s="12">
        <v>8</v>
      </c>
      <c r="I9" s="13"/>
    </row>
    <row r="10" spans="4:9" s="3" customFormat="1" ht="50.1" customHeight="1" thickBot="1" x14ac:dyDescent="0.25">
      <c r="D10" s="14">
        <v>1</v>
      </c>
      <c r="E10" s="14" t="s">
        <v>2</v>
      </c>
      <c r="F10" s="15" t="s">
        <v>3</v>
      </c>
      <c r="G10" s="16">
        <v>844924448240.94995</v>
      </c>
      <c r="H10" s="16">
        <v>885826592485.35999</v>
      </c>
      <c r="I10" s="17">
        <v>877358906891.14001</v>
      </c>
    </row>
    <row r="11" spans="4:9" s="3" customFormat="1" ht="50.1" customHeight="1" thickBot="1" x14ac:dyDescent="0.25">
      <c r="D11" s="14">
        <v>2</v>
      </c>
      <c r="E11" s="14" t="s">
        <v>4</v>
      </c>
      <c r="F11" s="15" t="s">
        <v>5</v>
      </c>
      <c r="G11" s="18">
        <f t="shared" ref="G11:I11" si="0">SUM(G12:G15)</f>
        <v>72775859338.199997</v>
      </c>
      <c r="H11" s="18">
        <f t="shared" si="0"/>
        <v>59087969584.220001</v>
      </c>
      <c r="I11" s="18">
        <f t="shared" si="0"/>
        <v>45350681291.279999</v>
      </c>
    </row>
    <row r="12" spans="4:9" s="3" customFormat="1" ht="50.1" customHeight="1" thickBot="1" x14ac:dyDescent="0.25">
      <c r="D12" s="19">
        <v>3</v>
      </c>
      <c r="E12" s="19" t="s">
        <v>6</v>
      </c>
      <c r="F12" s="20" t="s">
        <v>7</v>
      </c>
      <c r="G12" s="21">
        <v>10991701672</v>
      </c>
      <c r="H12" s="21">
        <v>26325620766.700001</v>
      </c>
      <c r="I12" s="22">
        <v>11889875366.440001</v>
      </c>
    </row>
    <row r="13" spans="4:9" s="3" customFormat="1" ht="50.1" customHeight="1" thickBot="1" x14ac:dyDescent="0.25">
      <c r="D13" s="19">
        <v>4</v>
      </c>
      <c r="E13" s="19" t="s">
        <v>8</v>
      </c>
      <c r="F13" s="20" t="s">
        <v>9</v>
      </c>
      <c r="G13" s="21">
        <v>2032290880</v>
      </c>
      <c r="H13" s="21">
        <v>2343463550</v>
      </c>
      <c r="I13" s="22">
        <v>1903591100</v>
      </c>
    </row>
    <row r="14" spans="4:9" s="3" customFormat="1" ht="50.1" customHeight="1" thickBot="1" x14ac:dyDescent="0.25">
      <c r="D14" s="19">
        <v>5</v>
      </c>
      <c r="E14" s="19" t="s">
        <v>10</v>
      </c>
      <c r="F14" s="20" t="s">
        <v>11</v>
      </c>
      <c r="G14" s="21">
        <v>7661625452</v>
      </c>
      <c r="H14" s="21">
        <v>7715474998</v>
      </c>
      <c r="I14" s="22">
        <v>6554942058</v>
      </c>
    </row>
    <row r="15" spans="4:9" s="3" customFormat="1" ht="50.1" customHeight="1" thickBot="1" x14ac:dyDescent="0.25">
      <c r="D15" s="19">
        <v>6</v>
      </c>
      <c r="E15" s="19" t="s">
        <v>12</v>
      </c>
      <c r="F15" s="20" t="s">
        <v>13</v>
      </c>
      <c r="G15" s="21">
        <v>52090241334.199997</v>
      </c>
      <c r="H15" s="21">
        <v>22703410269.52</v>
      </c>
      <c r="I15" s="22">
        <v>25002272766.84</v>
      </c>
    </row>
    <row r="16" spans="4:9" s="3" customFormat="1" ht="20.100000000000001" customHeight="1" thickBot="1" x14ac:dyDescent="0.25">
      <c r="D16" s="19">
        <v>8</v>
      </c>
      <c r="E16" s="19"/>
      <c r="F16" s="20"/>
      <c r="G16" s="20"/>
      <c r="H16" s="15"/>
      <c r="I16" s="22"/>
    </row>
    <row r="17" spans="4:9" s="3" customFormat="1" ht="50.1" customHeight="1" thickBot="1" x14ac:dyDescent="0.25">
      <c r="D17" s="19">
        <v>9</v>
      </c>
      <c r="E17" s="14" t="s">
        <v>14</v>
      </c>
      <c r="F17" s="15" t="s">
        <v>15</v>
      </c>
      <c r="G17" s="23">
        <f>(G18+G21+G22)/1000000000</f>
        <v>660.41028786000004</v>
      </c>
      <c r="H17" s="23">
        <f>(H18+H21+H22)/1000000000</f>
        <v>677.98171600299997</v>
      </c>
      <c r="I17" s="24">
        <f>657004113082/1000000000</f>
        <v>657.004113082</v>
      </c>
    </row>
    <row r="18" spans="4:9" s="3" customFormat="1" ht="49.5" customHeight="1" thickBot="1" x14ac:dyDescent="0.25">
      <c r="D18" s="19"/>
      <c r="E18" s="19" t="s">
        <v>16</v>
      </c>
      <c r="F18" s="20" t="s">
        <v>17</v>
      </c>
      <c r="G18" s="25">
        <v>20749089383</v>
      </c>
      <c r="H18" s="25">
        <v>22927486888</v>
      </c>
      <c r="I18" s="22">
        <v>20781051370</v>
      </c>
    </row>
    <row r="19" spans="4:9" s="3" customFormat="1" ht="49.5" customHeight="1" thickBot="1" x14ac:dyDescent="0.25">
      <c r="D19" s="19">
        <v>11</v>
      </c>
      <c r="E19" s="19" t="s">
        <v>18</v>
      </c>
      <c r="F19" s="20" t="s">
        <v>19</v>
      </c>
      <c r="G19" s="21">
        <v>18542699794</v>
      </c>
      <c r="H19" s="21">
        <v>17723144117</v>
      </c>
      <c r="I19" s="22">
        <v>15553916627</v>
      </c>
    </row>
    <row r="20" spans="4:9" s="3" customFormat="1" ht="50.1" customHeight="1" thickBot="1" x14ac:dyDescent="0.25">
      <c r="D20" s="19">
        <v>12</v>
      </c>
      <c r="E20" s="19" t="s">
        <v>20</v>
      </c>
      <c r="F20" s="20" t="s">
        <v>21</v>
      </c>
      <c r="G20" s="21">
        <v>2206389589</v>
      </c>
      <c r="H20" s="21">
        <v>5204342771</v>
      </c>
      <c r="I20" s="22">
        <v>5227134743</v>
      </c>
    </row>
    <row r="21" spans="4:9" s="3" customFormat="1" ht="50.1" customHeight="1" thickBot="1" x14ac:dyDescent="0.25">
      <c r="D21" s="19">
        <v>13</v>
      </c>
      <c r="E21" s="19" t="s">
        <v>22</v>
      </c>
      <c r="F21" s="20" t="s">
        <v>23</v>
      </c>
      <c r="G21" s="21">
        <v>503188677000</v>
      </c>
      <c r="H21" s="21">
        <v>504548895000</v>
      </c>
      <c r="I21" s="22">
        <v>515570134000</v>
      </c>
    </row>
    <row r="22" spans="4:9" s="3" customFormat="1" ht="50.1" customHeight="1" thickBot="1" x14ac:dyDescent="0.25">
      <c r="D22" s="19">
        <v>14</v>
      </c>
      <c r="E22" s="19" t="s">
        <v>24</v>
      </c>
      <c r="F22" s="20" t="s">
        <v>25</v>
      </c>
      <c r="G22" s="21">
        <v>136472521477</v>
      </c>
      <c r="H22" s="21">
        <v>150505334115</v>
      </c>
      <c r="I22" s="22">
        <v>120652927712</v>
      </c>
    </row>
    <row r="23" spans="4:9" s="3" customFormat="1" ht="20.100000000000001" customHeight="1" thickBot="1" x14ac:dyDescent="0.25">
      <c r="D23" s="19">
        <v>16</v>
      </c>
      <c r="E23" s="19"/>
      <c r="F23" s="20"/>
      <c r="G23" s="20"/>
      <c r="H23" s="20"/>
      <c r="I23" s="22"/>
    </row>
    <row r="24" spans="4:9" s="3" customFormat="1" ht="50.1" customHeight="1" thickBot="1" x14ac:dyDescent="0.25">
      <c r="D24" s="14">
        <v>28</v>
      </c>
      <c r="E24" s="14" t="s">
        <v>26</v>
      </c>
      <c r="F24" s="15" t="s">
        <v>27</v>
      </c>
      <c r="G24" s="26">
        <f>111738301042.75/1000000000</f>
        <v>111.73830104275</v>
      </c>
      <c r="H24" s="23">
        <f>148756906898.14/1000000000</f>
        <v>148.75690689814002</v>
      </c>
      <c r="I24" s="23">
        <f>SUM(I25+I28+I29+I30)/1000000000</f>
        <v>175.00411251785999</v>
      </c>
    </row>
    <row r="25" spans="4:9" s="3" customFormat="1" ht="50.1" customHeight="1" thickBot="1" x14ac:dyDescent="0.25">
      <c r="D25" s="19">
        <v>29</v>
      </c>
      <c r="E25" s="19" t="s">
        <v>28</v>
      </c>
      <c r="F25" s="20" t="s">
        <v>29</v>
      </c>
      <c r="G25" s="27" t="s">
        <v>30</v>
      </c>
      <c r="H25" s="21">
        <v>28697261680.139999</v>
      </c>
      <c r="I25" s="22">
        <v>48852930926.860001</v>
      </c>
    </row>
    <row r="26" spans="4:9" s="3" customFormat="1" ht="50.1" customHeight="1" thickBot="1" x14ac:dyDescent="0.25">
      <c r="D26" s="19">
        <v>30</v>
      </c>
      <c r="E26" s="19" t="s">
        <v>31</v>
      </c>
      <c r="F26" s="20" t="s">
        <v>32</v>
      </c>
      <c r="G26" s="27" t="s">
        <v>30</v>
      </c>
      <c r="H26" s="27" t="s">
        <v>30</v>
      </c>
      <c r="I26" s="22">
        <v>13484446000</v>
      </c>
    </row>
    <row r="27" spans="4:9" s="3" customFormat="1" ht="50.1" customHeight="1" thickBot="1" x14ac:dyDescent="0.25">
      <c r="D27" s="19">
        <v>31</v>
      </c>
      <c r="E27" s="19" t="s">
        <v>33</v>
      </c>
      <c r="F27" s="20" t="s">
        <v>34</v>
      </c>
      <c r="G27" s="27" t="s">
        <v>30</v>
      </c>
      <c r="H27" s="21">
        <v>28697261680.139999</v>
      </c>
      <c r="I27" s="22">
        <v>35368484926.860001</v>
      </c>
    </row>
    <row r="28" spans="4:9" s="3" customFormat="1" ht="50.1" customHeight="1" thickBot="1" x14ac:dyDescent="0.25">
      <c r="D28" s="19"/>
      <c r="E28" s="19" t="s">
        <v>35</v>
      </c>
      <c r="F28" s="20" t="s">
        <v>36</v>
      </c>
      <c r="G28" s="21">
        <v>33217517042.75</v>
      </c>
      <c r="H28" s="21">
        <v>46795963083</v>
      </c>
      <c r="I28" s="22">
        <v>44770354991</v>
      </c>
    </row>
    <row r="29" spans="4:9" s="3" customFormat="1" ht="50.1" customHeight="1" thickBot="1" x14ac:dyDescent="0.25">
      <c r="D29" s="19"/>
      <c r="E29" s="19" t="s">
        <v>37</v>
      </c>
      <c r="F29" s="20" t="s">
        <v>38</v>
      </c>
      <c r="G29" s="21">
        <v>78520784000</v>
      </c>
      <c r="H29" s="21">
        <v>73263682135</v>
      </c>
      <c r="I29" s="22">
        <v>80488905000</v>
      </c>
    </row>
    <row r="30" spans="4:9" s="3" customFormat="1" ht="50.1" customHeight="1" thickBot="1" x14ac:dyDescent="0.25">
      <c r="D30" s="19"/>
      <c r="E30" s="19" t="s">
        <v>39</v>
      </c>
      <c r="F30" s="20" t="s">
        <v>40</v>
      </c>
      <c r="G30" s="28" t="s">
        <v>30</v>
      </c>
      <c r="H30" s="28" t="s">
        <v>30</v>
      </c>
      <c r="I30" s="22">
        <v>891921600</v>
      </c>
    </row>
    <row r="31" spans="4:9" s="3" customFormat="1" ht="20.100000000000001" customHeight="1" thickBot="1" x14ac:dyDescent="0.25">
      <c r="D31" s="19">
        <v>34</v>
      </c>
      <c r="E31" s="19"/>
      <c r="F31" s="20"/>
      <c r="G31" s="20"/>
      <c r="H31" s="29"/>
      <c r="I31" s="22"/>
    </row>
    <row r="32" spans="4:9" s="3" customFormat="1" ht="50.1" customHeight="1" thickBot="1" x14ac:dyDescent="0.25">
      <c r="D32" s="19">
        <v>35</v>
      </c>
      <c r="E32" s="14" t="s">
        <v>41</v>
      </c>
      <c r="F32" s="15" t="s">
        <v>42</v>
      </c>
      <c r="G32" s="30">
        <f>SUM(G34+G41)</f>
        <v>828846393598.37</v>
      </c>
      <c r="H32" s="30">
        <f t="shared" ref="H32:I32" si="1">SUM(H34+H41)</f>
        <v>873645816084.09998</v>
      </c>
      <c r="I32" s="30">
        <f t="shared" si="1"/>
        <v>885050838392.59009</v>
      </c>
    </row>
    <row r="33" spans="4:9" s="3" customFormat="1" ht="20.100000000000001" customHeight="1" thickBot="1" x14ac:dyDescent="0.25">
      <c r="D33" s="19"/>
      <c r="E33" s="14"/>
      <c r="F33" s="15"/>
      <c r="G33" s="29"/>
      <c r="H33" s="29"/>
      <c r="I33" s="29"/>
    </row>
    <row r="34" spans="4:9" s="3" customFormat="1" ht="50.1" customHeight="1" thickBot="1" x14ac:dyDescent="0.25">
      <c r="D34" s="14">
        <v>36</v>
      </c>
      <c r="E34" s="14" t="s">
        <v>43</v>
      </c>
      <c r="F34" s="15" t="s">
        <v>44</v>
      </c>
      <c r="G34" s="18">
        <f>SUM(G35:G39)</f>
        <v>381530462419</v>
      </c>
      <c r="H34" s="18">
        <f t="shared" ref="H34:I34" si="2">SUM(H35:H39)</f>
        <v>434613401177</v>
      </c>
      <c r="I34" s="18">
        <f t="shared" si="2"/>
        <v>448767532581</v>
      </c>
    </row>
    <row r="35" spans="4:9" s="3" customFormat="1" ht="50.1" customHeight="1" thickBot="1" x14ac:dyDescent="0.25">
      <c r="D35" s="19">
        <v>37</v>
      </c>
      <c r="E35" s="19" t="s">
        <v>45</v>
      </c>
      <c r="F35" s="20" t="s">
        <v>46</v>
      </c>
      <c r="G35" s="21">
        <v>229890240063</v>
      </c>
      <c r="H35" s="21">
        <v>268521303612</v>
      </c>
      <c r="I35" s="22">
        <v>271077022672</v>
      </c>
    </row>
    <row r="36" spans="4:9" s="3" customFormat="1" ht="50.1" customHeight="1" thickBot="1" x14ac:dyDescent="0.25">
      <c r="D36" s="19">
        <v>41</v>
      </c>
      <c r="E36" s="19" t="s">
        <v>47</v>
      </c>
      <c r="F36" s="20" t="s">
        <v>48</v>
      </c>
      <c r="G36" s="21">
        <v>33218466600</v>
      </c>
      <c r="H36" s="21">
        <v>40659654000</v>
      </c>
      <c r="I36" s="22">
        <v>36024578200</v>
      </c>
    </row>
    <row r="37" spans="4:9" s="3" customFormat="1" ht="50.1" customHeight="1" thickBot="1" x14ac:dyDescent="0.25">
      <c r="D37" s="19">
        <v>42</v>
      </c>
      <c r="E37" s="19" t="s">
        <v>49</v>
      </c>
      <c r="F37" s="20" t="s">
        <v>50</v>
      </c>
      <c r="G37" s="21">
        <v>1606931000</v>
      </c>
      <c r="H37" s="21">
        <v>872977000</v>
      </c>
      <c r="I37" s="22">
        <v>2484378000</v>
      </c>
    </row>
    <row r="38" spans="4:9" s="3" customFormat="1" ht="50.1" customHeight="1" thickBot="1" x14ac:dyDescent="0.25">
      <c r="D38" s="19">
        <v>43</v>
      </c>
      <c r="E38" s="19" t="s">
        <v>51</v>
      </c>
      <c r="F38" s="20" t="s">
        <v>52</v>
      </c>
      <c r="G38" s="25">
        <v>116616054756</v>
      </c>
      <c r="H38" s="21">
        <v>124558418130</v>
      </c>
      <c r="I38" s="22">
        <v>138483565378</v>
      </c>
    </row>
    <row r="39" spans="4:9" s="3" customFormat="1" ht="50.1" customHeight="1" thickBot="1" x14ac:dyDescent="0.25">
      <c r="D39" s="19"/>
      <c r="E39" s="19" t="s">
        <v>53</v>
      </c>
      <c r="F39" s="20" t="s">
        <v>54</v>
      </c>
      <c r="G39" s="21">
        <v>198770000</v>
      </c>
      <c r="H39" s="21">
        <v>1048435</v>
      </c>
      <c r="I39" s="22">
        <v>697988331</v>
      </c>
    </row>
    <row r="40" spans="4:9" s="3" customFormat="1" ht="20.100000000000001" customHeight="1" thickBot="1" x14ac:dyDescent="0.25">
      <c r="D40" s="19">
        <v>45</v>
      </c>
      <c r="E40" s="19"/>
      <c r="F40" s="20"/>
      <c r="G40" s="20"/>
      <c r="H40" s="20"/>
      <c r="I40" s="22"/>
    </row>
    <row r="41" spans="4:9" s="3" customFormat="1" ht="50.1" customHeight="1" thickBot="1" x14ac:dyDescent="0.25">
      <c r="D41" s="19"/>
      <c r="E41" s="14" t="s">
        <v>55</v>
      </c>
      <c r="F41" s="15" t="s">
        <v>56</v>
      </c>
      <c r="G41" s="18">
        <v>447315931179.37</v>
      </c>
      <c r="H41" s="31">
        <v>439032414907.09998</v>
      </c>
      <c r="I41" s="17">
        <v>436283305811.59003</v>
      </c>
    </row>
    <row r="42" spans="4:9" s="3" customFormat="1" ht="50.1" customHeight="1" thickBot="1" x14ac:dyDescent="0.25">
      <c r="D42" s="19"/>
      <c r="E42" s="19" t="s">
        <v>57</v>
      </c>
      <c r="F42" s="20" t="s">
        <v>58</v>
      </c>
      <c r="G42" s="21">
        <v>182542859387.73999</v>
      </c>
      <c r="H42" s="21">
        <v>211614061284.82999</v>
      </c>
      <c r="I42" s="22">
        <v>245289372905.59</v>
      </c>
    </row>
    <row r="43" spans="4:9" s="3" customFormat="1" ht="50.1" customHeight="1" thickBot="1" x14ac:dyDescent="0.25">
      <c r="D43" s="19"/>
      <c r="E43" s="19" t="s">
        <v>59</v>
      </c>
      <c r="F43" s="20" t="s">
        <v>60</v>
      </c>
      <c r="G43" s="29">
        <v>13263654817</v>
      </c>
      <c r="H43" s="29">
        <v>13051922271.51</v>
      </c>
      <c r="I43" s="22">
        <v>14265631622</v>
      </c>
    </row>
    <row r="44" spans="4:9" s="3" customFormat="1" ht="50.1" customHeight="1" thickBot="1" x14ac:dyDescent="0.25">
      <c r="D44" s="19"/>
      <c r="E44" s="19" t="s">
        <v>61</v>
      </c>
      <c r="F44" s="20" t="s">
        <v>62</v>
      </c>
      <c r="G44" s="32">
        <v>192100000</v>
      </c>
      <c r="H44" s="29">
        <v>265550000</v>
      </c>
      <c r="I44" s="22">
        <v>434650000</v>
      </c>
    </row>
    <row r="45" spans="4:9" s="3" customFormat="1" ht="50.1" customHeight="1" thickBot="1" x14ac:dyDescent="0.25">
      <c r="D45" s="19"/>
      <c r="E45" s="19" t="s">
        <v>63</v>
      </c>
      <c r="F45" s="20" t="s">
        <v>64</v>
      </c>
      <c r="G45" s="29">
        <v>6659479446</v>
      </c>
      <c r="H45" s="29">
        <v>4173589123</v>
      </c>
      <c r="I45" s="22">
        <v>7765630357</v>
      </c>
    </row>
    <row r="46" spans="4:9" s="3" customFormat="1" ht="50.1" customHeight="1" thickBot="1" x14ac:dyDescent="0.25">
      <c r="D46" s="19"/>
      <c r="E46" s="19" t="s">
        <v>65</v>
      </c>
      <c r="F46" s="20" t="s">
        <v>66</v>
      </c>
      <c r="G46" s="29">
        <v>26873537844</v>
      </c>
      <c r="H46" s="29">
        <v>30021760381</v>
      </c>
      <c r="I46" s="22">
        <v>34412071294</v>
      </c>
    </row>
    <row r="47" spans="4:9" s="3" customFormat="1" ht="50.1" customHeight="1" thickBot="1" x14ac:dyDescent="0.25">
      <c r="D47" s="19"/>
      <c r="E47" s="19" t="s">
        <v>67</v>
      </c>
      <c r="F47" s="20" t="s">
        <v>68</v>
      </c>
      <c r="G47" s="29">
        <v>10366887744.74</v>
      </c>
      <c r="H47" s="29">
        <v>14126612355.299999</v>
      </c>
      <c r="I47" s="22">
        <v>12016852372.59</v>
      </c>
    </row>
    <row r="48" spans="4:9" s="3" customFormat="1" ht="50.1" customHeight="1" thickBot="1" x14ac:dyDescent="0.25">
      <c r="D48" s="14">
        <v>46</v>
      </c>
      <c r="E48" s="14" t="s">
        <v>69</v>
      </c>
      <c r="F48" s="20" t="s">
        <v>70</v>
      </c>
      <c r="G48" s="25">
        <v>241609226791.63</v>
      </c>
      <c r="H48" s="33">
        <v>227418353622.26999</v>
      </c>
      <c r="I48" s="34">
        <v>190993932906</v>
      </c>
    </row>
    <row r="49" spans="4:9" s="3" customFormat="1" ht="50.1" customHeight="1" thickBot="1" x14ac:dyDescent="0.25">
      <c r="D49" s="19">
        <v>47</v>
      </c>
      <c r="E49" s="19" t="s">
        <v>71</v>
      </c>
      <c r="F49" s="20" t="s">
        <v>72</v>
      </c>
      <c r="G49" s="25">
        <v>72707350</v>
      </c>
      <c r="H49" s="25">
        <v>240100000</v>
      </c>
      <c r="I49" s="34">
        <v>742902000</v>
      </c>
    </row>
    <row r="50" spans="4:9" s="3" customFormat="1" ht="50.1" customHeight="1" thickBot="1" x14ac:dyDescent="0.25">
      <c r="D50" s="19">
        <v>48</v>
      </c>
      <c r="E50" s="19" t="s">
        <v>73</v>
      </c>
      <c r="F50" s="20" t="s">
        <v>74</v>
      </c>
      <c r="G50" s="25">
        <v>4609952187.6300001</v>
      </c>
      <c r="H50" s="25">
        <v>14426054981</v>
      </c>
      <c r="I50" s="34">
        <v>7732151564</v>
      </c>
    </row>
    <row r="51" spans="4:9" s="3" customFormat="1" ht="50.1" customHeight="1" thickBot="1" x14ac:dyDescent="0.25">
      <c r="D51" s="19">
        <v>49</v>
      </c>
      <c r="E51" s="19" t="s">
        <v>75</v>
      </c>
      <c r="F51" s="20" t="s">
        <v>76</v>
      </c>
      <c r="G51" s="25">
        <v>7607315000</v>
      </c>
      <c r="H51" s="25">
        <v>5638421000</v>
      </c>
      <c r="I51" s="34">
        <v>1785774000</v>
      </c>
    </row>
    <row r="52" spans="4:9" s="3" customFormat="1" ht="50.1" customHeight="1" thickBot="1" x14ac:dyDescent="0.25">
      <c r="D52" s="19">
        <v>50</v>
      </c>
      <c r="E52" s="19" t="s">
        <v>77</v>
      </c>
      <c r="F52" s="20" t="s">
        <v>78</v>
      </c>
      <c r="G52" s="25">
        <v>109762866350</v>
      </c>
      <c r="H52" s="25">
        <v>110274290350</v>
      </c>
      <c r="I52" s="34">
        <v>42406898950</v>
      </c>
    </row>
    <row r="53" spans="4:9" s="3" customFormat="1" ht="50.1" customHeight="1" thickBot="1" x14ac:dyDescent="0.25">
      <c r="D53" s="19"/>
      <c r="E53" s="19" t="s">
        <v>79</v>
      </c>
      <c r="F53" s="20" t="s">
        <v>80</v>
      </c>
      <c r="G53" s="25">
        <v>26662202550</v>
      </c>
      <c r="H53" s="25">
        <v>21093662782</v>
      </c>
      <c r="I53" s="34">
        <v>27207726579</v>
      </c>
    </row>
    <row r="54" spans="4:9" s="3" customFormat="1" ht="50.1" customHeight="1" thickBot="1" x14ac:dyDescent="0.25">
      <c r="D54" s="19"/>
      <c r="E54" s="19" t="s">
        <v>81</v>
      </c>
      <c r="F54" s="20" t="s">
        <v>82</v>
      </c>
      <c r="G54" s="25">
        <v>9735336000</v>
      </c>
      <c r="H54" s="25">
        <v>13051947850</v>
      </c>
      <c r="I54" s="34">
        <v>5882010521</v>
      </c>
    </row>
    <row r="55" spans="4:9" s="3" customFormat="1" ht="50.1" customHeight="1" thickBot="1" x14ac:dyDescent="0.25">
      <c r="D55" s="19"/>
      <c r="E55" s="19" t="s">
        <v>83</v>
      </c>
      <c r="F55" s="20" t="s">
        <v>84</v>
      </c>
      <c r="G55" s="25">
        <v>1439639000</v>
      </c>
      <c r="H55" s="25">
        <v>2170166000</v>
      </c>
      <c r="I55" s="34">
        <v>198898000</v>
      </c>
    </row>
    <row r="56" spans="4:9" s="3" customFormat="1" ht="50.1" customHeight="1" thickBot="1" x14ac:dyDescent="0.25">
      <c r="D56" s="19"/>
      <c r="E56" s="19" t="s">
        <v>85</v>
      </c>
      <c r="F56" s="20" t="s">
        <v>86</v>
      </c>
      <c r="G56" s="25">
        <v>24950000</v>
      </c>
      <c r="H56" s="25">
        <v>201212000</v>
      </c>
      <c r="I56" s="35" t="s">
        <v>30</v>
      </c>
    </row>
    <row r="57" spans="4:9" s="3" customFormat="1" ht="50.1" customHeight="1" thickBot="1" x14ac:dyDescent="0.25">
      <c r="D57" s="19"/>
      <c r="E57" s="19" t="s">
        <v>87</v>
      </c>
      <c r="F57" s="20" t="s">
        <v>88</v>
      </c>
      <c r="G57" s="25">
        <v>21198000</v>
      </c>
      <c r="H57" s="25">
        <v>2277500</v>
      </c>
      <c r="I57" s="35">
        <v>4881700</v>
      </c>
    </row>
    <row r="58" spans="4:9" s="3" customFormat="1" ht="50.1" customHeight="1" thickBot="1" x14ac:dyDescent="0.25">
      <c r="D58" s="19"/>
      <c r="E58" s="19" t="s">
        <v>89</v>
      </c>
      <c r="F58" s="20" t="s">
        <v>90</v>
      </c>
      <c r="G58" s="36" t="s">
        <v>30</v>
      </c>
      <c r="H58" s="25">
        <v>199276000</v>
      </c>
      <c r="I58" s="35">
        <v>49860000</v>
      </c>
    </row>
    <row r="59" spans="4:9" s="3" customFormat="1" ht="50.1" customHeight="1" thickBot="1" x14ac:dyDescent="0.25">
      <c r="D59" s="19"/>
      <c r="E59" s="19" t="s">
        <v>91</v>
      </c>
      <c r="F59" s="20" t="s">
        <v>92</v>
      </c>
      <c r="G59" s="36">
        <v>1414972645</v>
      </c>
      <c r="H59" s="25">
        <v>577267500</v>
      </c>
      <c r="I59" s="35">
        <v>361878000</v>
      </c>
    </row>
    <row r="60" spans="4:9" s="3" customFormat="1" ht="50.1" customHeight="1" thickBot="1" x14ac:dyDescent="0.25">
      <c r="D60" s="19"/>
      <c r="E60" s="19" t="s">
        <v>93</v>
      </c>
      <c r="F60" s="20" t="s">
        <v>94</v>
      </c>
      <c r="G60" s="36">
        <v>6357035573</v>
      </c>
      <c r="H60" s="25">
        <v>6542454419</v>
      </c>
      <c r="I60" s="35">
        <v>5122487626</v>
      </c>
    </row>
    <row r="61" spans="4:9" s="3" customFormat="1" ht="50.1" customHeight="1" thickBot="1" x14ac:dyDescent="0.25">
      <c r="D61" s="19"/>
      <c r="E61" s="19" t="s">
        <v>95</v>
      </c>
      <c r="F61" s="20" t="s">
        <v>96</v>
      </c>
      <c r="G61" s="36">
        <v>792011863</v>
      </c>
      <c r="H61" s="25">
        <v>374070810.26999998</v>
      </c>
      <c r="I61" s="35">
        <v>134550000</v>
      </c>
    </row>
    <row r="62" spans="4:9" s="3" customFormat="1" ht="50.1" customHeight="1" thickBot="1" x14ac:dyDescent="0.25">
      <c r="D62" s="19"/>
      <c r="E62" s="19" t="s">
        <v>97</v>
      </c>
      <c r="F62" s="20" t="s">
        <v>98</v>
      </c>
      <c r="G62" s="36" t="s">
        <v>30</v>
      </c>
      <c r="H62" s="36" t="s">
        <v>30</v>
      </c>
      <c r="I62" s="35">
        <v>649858687</v>
      </c>
    </row>
    <row r="63" spans="4:9" s="3" customFormat="1" ht="20.100000000000001" customHeight="1" thickBot="1" x14ac:dyDescent="0.25">
      <c r="D63" s="19">
        <v>71</v>
      </c>
      <c r="E63" s="19"/>
      <c r="F63" s="20"/>
      <c r="G63" s="20"/>
      <c r="H63" s="15"/>
      <c r="I63" s="22"/>
    </row>
    <row r="64" spans="4:9" s="3" customFormat="1" ht="50.1" customHeight="1" thickBot="1" x14ac:dyDescent="0.25">
      <c r="D64" s="14">
        <v>72</v>
      </c>
      <c r="E64" s="14" t="s">
        <v>99</v>
      </c>
      <c r="F64" s="15" t="s">
        <v>100</v>
      </c>
      <c r="G64" s="23">
        <f>16078054642.58/1000000000</f>
        <v>16.07805464258</v>
      </c>
      <c r="H64" s="23">
        <f>12180776401.26/1000000000</f>
        <v>12.180776401260001</v>
      </c>
      <c r="I64" s="37">
        <f>-7691931501.45/1000000000</f>
        <v>-7.69193150145</v>
      </c>
    </row>
    <row r="65" spans="4:9" s="3" customFormat="1" ht="20.100000000000001" customHeight="1" thickBot="1" x14ac:dyDescent="0.25">
      <c r="D65" s="19">
        <v>73</v>
      </c>
      <c r="E65" s="19"/>
      <c r="F65" s="20"/>
      <c r="G65" s="20"/>
      <c r="H65" s="20"/>
      <c r="I65" s="22"/>
    </row>
    <row r="66" spans="4:9" s="3" customFormat="1" ht="50.1" customHeight="1" thickBot="1" x14ac:dyDescent="0.25">
      <c r="D66" s="19">
        <v>74</v>
      </c>
      <c r="E66" s="14" t="s">
        <v>101</v>
      </c>
      <c r="F66" s="15" t="s">
        <v>102</v>
      </c>
      <c r="G66" s="38">
        <f>18003476975.95/1000000000</f>
        <v>18.003476975950001</v>
      </c>
      <c r="H66" s="39">
        <f>35081531618.53/1000000000</f>
        <v>35.081531618530001</v>
      </c>
      <c r="I66" s="40">
        <f>55262308019.79/1000000000</f>
        <v>55.262308019789998</v>
      </c>
    </row>
    <row r="67" spans="4:9" s="3" customFormat="1" ht="20.100000000000001" customHeight="1" thickBot="1" x14ac:dyDescent="0.25">
      <c r="D67" s="19">
        <v>75</v>
      </c>
      <c r="E67" s="19"/>
      <c r="F67" s="20"/>
      <c r="G67" s="20"/>
      <c r="H67" s="20"/>
      <c r="I67" s="22"/>
    </row>
    <row r="68" spans="4:9" s="3" customFormat="1" ht="50.1" customHeight="1" thickBot="1" x14ac:dyDescent="0.25">
      <c r="D68" s="14">
        <v>76</v>
      </c>
      <c r="E68" s="14" t="s">
        <v>103</v>
      </c>
      <c r="F68" s="15" t="s">
        <v>104</v>
      </c>
      <c r="G68" s="38">
        <f>18003476975.95/1000000000</f>
        <v>18.003476975950001</v>
      </c>
      <c r="H68" s="38">
        <f>34081531618.53/1000000000</f>
        <v>34.081531618530001</v>
      </c>
      <c r="I68" s="40">
        <f>45262308019.79/1000000000</f>
        <v>45.262308019789998</v>
      </c>
    </row>
    <row r="69" spans="4:9" s="3" customFormat="1" ht="50.1" customHeight="1" thickBot="1" x14ac:dyDescent="0.25">
      <c r="D69" s="19">
        <v>77</v>
      </c>
      <c r="E69" s="19" t="s">
        <v>105</v>
      </c>
      <c r="F69" s="20" t="s">
        <v>106</v>
      </c>
      <c r="G69" s="21">
        <v>18003476975.950001</v>
      </c>
      <c r="H69" s="21">
        <v>34081531618.529999</v>
      </c>
      <c r="I69" s="22">
        <v>45262308019.790001</v>
      </c>
    </row>
    <row r="70" spans="4:9" s="3" customFormat="1" ht="50.1" customHeight="1" thickBot="1" x14ac:dyDescent="0.25">
      <c r="D70" s="19">
        <v>78</v>
      </c>
      <c r="E70" s="19" t="s">
        <v>107</v>
      </c>
      <c r="F70" s="20" t="s">
        <v>108</v>
      </c>
      <c r="G70" s="29">
        <v>18003476975.950001</v>
      </c>
      <c r="H70" s="21">
        <v>34081531618.529999</v>
      </c>
      <c r="I70" s="22">
        <v>45262308019.790001</v>
      </c>
    </row>
    <row r="71" spans="4:9" s="3" customFormat="1" ht="20.100000000000001" customHeight="1" thickBot="1" x14ac:dyDescent="0.25">
      <c r="D71" s="19"/>
      <c r="E71" s="19"/>
      <c r="F71" s="20"/>
      <c r="G71" s="29"/>
      <c r="H71" s="21"/>
      <c r="I71" s="22"/>
    </row>
    <row r="72" spans="4:9" s="3" customFormat="1" ht="50.1" customHeight="1" thickBot="1" x14ac:dyDescent="0.25">
      <c r="D72" s="14">
        <v>84</v>
      </c>
      <c r="E72" s="14" t="s">
        <v>109</v>
      </c>
      <c r="F72" s="15" t="s">
        <v>110</v>
      </c>
      <c r="G72" s="20"/>
      <c r="H72" s="29">
        <v>1000000000</v>
      </c>
      <c r="I72" s="22">
        <v>10000000000</v>
      </c>
    </row>
    <row r="73" spans="4:9" s="3" customFormat="1" ht="50.1" customHeight="1" thickBot="1" x14ac:dyDescent="0.25">
      <c r="D73" s="19">
        <v>86</v>
      </c>
      <c r="E73" s="19" t="s">
        <v>111</v>
      </c>
      <c r="F73" s="20" t="s">
        <v>112</v>
      </c>
      <c r="G73" s="20" t="s">
        <v>113</v>
      </c>
      <c r="H73" s="21">
        <v>1000000000</v>
      </c>
      <c r="I73" s="22">
        <v>10000000000</v>
      </c>
    </row>
    <row r="74" spans="4:9" s="3" customFormat="1" ht="50.1" customHeight="1" thickBot="1" x14ac:dyDescent="0.25">
      <c r="D74" s="19">
        <v>87</v>
      </c>
      <c r="E74" s="19" t="s">
        <v>114</v>
      </c>
      <c r="F74" s="20" t="s">
        <v>115</v>
      </c>
      <c r="G74" s="20" t="s">
        <v>113</v>
      </c>
      <c r="H74" s="21">
        <v>1000000000</v>
      </c>
      <c r="I74" s="22">
        <v>10000000000</v>
      </c>
    </row>
    <row r="75" spans="4:9" s="3" customFormat="1" ht="20.100000000000001" customHeight="1" thickBot="1" x14ac:dyDescent="0.25">
      <c r="D75" s="19"/>
      <c r="E75" s="19"/>
      <c r="F75" s="20"/>
      <c r="G75" s="20"/>
      <c r="H75" s="21"/>
      <c r="I75" s="22"/>
    </row>
    <row r="76" spans="4:9" s="3" customFormat="1" ht="50.1" customHeight="1" thickBot="1" x14ac:dyDescent="0.25">
      <c r="D76" s="14">
        <v>90</v>
      </c>
      <c r="E76" s="14" t="s">
        <v>116</v>
      </c>
      <c r="F76" s="15" t="s">
        <v>117</v>
      </c>
      <c r="G76" s="23">
        <f>18003476975.95/1000000000</f>
        <v>18.003476975950001</v>
      </c>
      <c r="H76" s="23">
        <f>33081531618.53/1000000000</f>
        <v>33.081531618530001</v>
      </c>
      <c r="I76" s="24">
        <f>35262308019.79/1000000000</f>
        <v>35.262308019789998</v>
      </c>
    </row>
    <row r="77" spans="4:9" s="3" customFormat="1" ht="20.100000000000001" customHeight="1" thickBot="1" x14ac:dyDescent="0.25">
      <c r="D77" s="19">
        <v>91</v>
      </c>
      <c r="E77" s="19"/>
      <c r="F77" s="20"/>
      <c r="G77" s="20"/>
      <c r="H77" s="20"/>
      <c r="I77" s="22"/>
    </row>
    <row r="78" spans="4:9" s="3" customFormat="1" ht="50.1" customHeight="1" thickBot="1" x14ac:dyDescent="0.25">
      <c r="D78" s="14">
        <v>92</v>
      </c>
      <c r="E78" s="14" t="s">
        <v>118</v>
      </c>
      <c r="F78" s="15" t="s">
        <v>119</v>
      </c>
      <c r="G78" s="23">
        <f>34081531618.53/1000000000</f>
        <v>34.081531618530001</v>
      </c>
      <c r="H78" s="23">
        <f>45262308019.79/1000000000</f>
        <v>45.262308019789998</v>
      </c>
      <c r="I78" s="24">
        <f>27570376518.34/1000000000</f>
        <v>27.570376518340002</v>
      </c>
    </row>
  </sheetData>
  <mergeCells count="8">
    <mergeCell ref="D3:I3"/>
    <mergeCell ref="D4:I5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10000" scale="5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Realisasi 2019</vt:lpstr>
      <vt:lpstr>'Realisasi 2019'!Print_Area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2021-04-30T02:31:02Z</dcterms:created>
  <dcterms:modified xsi:type="dcterms:W3CDTF">2021-04-30T02:36:03Z</dcterms:modified>
</cp:coreProperties>
</file>